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0" yWindow="105" windowWidth="1431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<sst xmlns="http://schemas.openxmlformats.org/spreadsheetml/2006/main" count="167" uniqueCount="103">
  <si>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</si>
  <si>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</si>
  <si>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</si>
  <si>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</si>
  <si>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</si>
  <si>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</si>
  <si>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</si>
  <si>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</si>
  <si>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</si>
  <si>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</si>
  <si>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</si>
  <si>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</si>
  <si>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</si>
  <si>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</si>
  <si>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</si>
  <si>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</si>
  <si>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</si>
  <si>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</si>
  <si>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</si>
  <si>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</si>
  <si>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</si>
  <si>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</si>
  <si>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</si>
  <si>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</si>
  <si>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</si>
  <si>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</si>
  <si>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</si>
  <si>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</si>
  <si>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</si>
  <si>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</si>
  <si>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</si>
  <si>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</si>
  <si>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</si>
  <si>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</si>
  <si>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</si>
  <si>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</si>
  <si>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</si>
  <si>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</si>
  <si>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</si>
  <si>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</si>
  <si>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</si>
  <si>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</si>
  <si>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</si>
  <si>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</si>
  <si>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</si>
  <si>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</si>
  <si>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</si>
  <si>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</si>
  <si>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</si>
  <si>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</si>
  <si>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</si>
  <si>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</si>
  <si>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</si>
  <si>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</si>
  <si>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</si>
  <si>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</si>
  <si>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</si>
  <si>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</si>
  <si>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</si>
  <si>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</si>
  <si>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</si>
  <si>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</si>
  <si>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</si>
  <si>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</si>
  <si>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</si>
  <si>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</si>
  <si>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</si>
  <si>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</si>
  <si>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</si>
  <si>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</si>
  <si>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</si>
  <si>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</si>
  <si>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</si>
  <si>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</si>
  <si>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</si>
  <si>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</si>
  <si>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</si>
  <si>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</si>
  <si>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Идентификатор инвестиционного проекта:  K_Che342</t>
  </si>
  <si>
    <t>Наименование инвестиционного проекта: Разработка проектно-сметной документации по реконструкции ВЛ-35кВ ПС Бороздиновская - ПС Кизляр (Л-55а) (Двухцепка с Л-55 оп.№1-8)</t>
  </si>
  <si>
    <t>Протяженность, км: менее 10</t>
  </si>
  <si>
    <t>П3-08</t>
  </si>
  <si>
    <t>Год раскрытия информации:  2022</t>
  </si>
  <si>
    <t xml:space="preserve">Идентификатор инвестиционного проекта:  </t>
  </si>
  <si>
    <t>K_Che342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</si>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</sst>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7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79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55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56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69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55" t="s">
        <v>13</v>
      </c>
      <c r="R19" s="63" t="s">
        <v>58</v>
      </c>
      <c r="S19" s="63" t="s">
        <v>59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5.3</v>
      </c>
      <c r="F21" s="58" t="s">
        <v>62</v>
      </c>
      <c r="G21" s="58" t="s">
        <v>63</v>
      </c>
      <c r="H21" s="61">
        <v>2158</v>
      </c>
      <c r="I21" s="61">
        <v>27907.26</v>
      </c>
      <c r="J21" s="59" t="s">
        <v>60</v>
      </c>
      <c r="K21" s="58">
        <v>35</v>
      </c>
      <c r="L21" s="60" t="s">
        <v>61</v>
      </c>
      <c r="M21" s="58">
        <v>5.3</v>
      </c>
      <c r="N21" s="58" t="s">
        <v>62</v>
      </c>
      <c r="O21" s="61" t="s">
        <v>63</v>
      </c>
      <c r="P21" s="62">
        <v>2158</v>
      </c>
      <c r="Q21" s="64">
        <v>27907.26</v>
      </c>
      <c r="R21" s="54">
        <v>2.44</v>
      </c>
      <c r="S21" s="54" t="s">
        <v>61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5.3</v>
      </c>
      <c r="F22" s="58" t="s">
        <v>62</v>
      </c>
      <c r="G22" s="58" t="s">
        <v>65</v>
      </c>
      <c r="H22" s="61">
        <v>1335</v>
      </c>
      <c r="I22" s="61">
        <v>7358.52</v>
      </c>
      <c r="J22" s="59" t="s">
        <v>64</v>
      </c>
      <c r="K22" s="58">
        <v>35</v>
      </c>
      <c r="L22" s="60" t="s">
        <v>61</v>
      </c>
      <c r="M22" s="58">
        <v>5.3</v>
      </c>
      <c r="N22" s="58" t="s">
        <v>62</v>
      </c>
      <c r="O22" s="61" t="s">
        <v>65</v>
      </c>
      <c r="P22" s="62">
        <v>1335</v>
      </c>
      <c r="Q22" s="64">
        <v>7358.52</v>
      </c>
      <c r="R22" s="54">
        <v>1.04</v>
      </c>
      <c r="S22" s="54" t="s">
        <v>61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5.3</v>
      </c>
      <c r="F23" s="58" t="s">
        <v>62</v>
      </c>
      <c r="G23" s="58" t="s">
        <v>68</v>
      </c>
      <c r="H23" s="61">
        <v>431</v>
      </c>
      <c r="I23" s="61">
        <v>2375.67</v>
      </c>
      <c r="J23" s="59" t="s">
        <v>66</v>
      </c>
      <c r="K23" s="58">
        <v>35</v>
      </c>
      <c r="L23" s="60" t="s">
        <v>67</v>
      </c>
      <c r="M23" s="58">
        <v>5.3</v>
      </c>
      <c r="N23" s="58" t="s">
        <v>62</v>
      </c>
      <c r="O23" s="61" t="s">
        <v>68</v>
      </c>
      <c r="P23" s="62">
        <v>431</v>
      </c>
      <c r="Q23" s="64">
        <v>2375.67</v>
      </c>
      <c r="R23" s="54">
        <v>1.04</v>
      </c>
      <c r="S23" s="54" t="s">
        <v>67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5.3</v>
      </c>
      <c r="F24" s="58" t="s">
        <v>62</v>
      </c>
      <c r="G24" s="58" t="s">
        <v>71</v>
      </c>
      <c r="H24" s="61">
        <v>669</v>
      </c>
      <c r="I24" s="61">
        <v>3687.53</v>
      </c>
      <c r="J24" s="59" t="s">
        <v>69</v>
      </c>
      <c r="K24" s="58" t="s">
        <v>19</v>
      </c>
      <c r="L24" s="60" t="s">
        <v>70</v>
      </c>
      <c r="M24" s="58">
        <v>5.3</v>
      </c>
      <c r="N24" s="58" t="s">
        <v>62</v>
      </c>
      <c r="O24" s="61" t="s">
        <v>71</v>
      </c>
      <c r="P24" s="62">
        <v>669</v>
      </c>
      <c r="Q24" s="64">
        <v>3687.53</v>
      </c>
      <c r="R24" s="54">
        <v>1.04</v>
      </c>
      <c r="S24" s="54" t="s">
        <v>72</v>
      </c>
    </row>
    <row r="25" spans="1:19" s="54" customFormat="1" ht="75" x14ac:dyDescent="0.25">
      <c r="A25" s="58">
        <v>5</v>
      </c>
      <c r="B25" s="58" t="s">
        <v>73</v>
      </c>
      <c r="C25" s="59">
        <v>35</v>
      </c>
      <c r="D25" s="58" t="s">
        <v>80</v>
      </c>
      <c r="E25" s="60">
        <v>1</v>
      </c>
      <c r="F25" s="58" t="s">
        <v>74</v>
      </c>
      <c r="G25" s="58" t="s">
        <v>81</v>
      </c>
      <c r="H25" s="61">
        <v>3478.2</v>
      </c>
      <c r="I25" s="61">
        <v>3478.2</v>
      </c>
      <c r="J25" s="59" t="s">
        <v>73</v>
      </c>
      <c r="K25" s="58">
        <v>35</v>
      </c>
      <c r="L25" s="60" t="s">
        <v>80</v>
      </c>
      <c r="M25" s="58">
        <v>1</v>
      </c>
      <c r="N25" s="58" t="s">
        <v>74</v>
      </c>
      <c r="O25" s="61" t="s">
        <v>81</v>
      </c>
      <c r="P25" s="62">
        <v>3478.2</v>
      </c>
      <c r="Q25" s="64">
        <v>3478.2</v>
      </c>
      <c r="R25" s="54">
        <v>1</v>
      </c>
      <c r="S25" s="54" t="s">
        <v>80</v>
      </c>
    </row>
    <row r="26" spans="1:19" s="54" customFormat="1" ht="75" x14ac:dyDescent="0.25">
      <c r="A26" s="58" t="s">
        <v>75</v>
      </c>
      <c r="B26" s="58" t="s">
        <v>76</v>
      </c>
      <c r="C26" s="59" t="s">
        <v>77</v>
      </c>
      <c r="D26" s="58" t="s">
        <v>77</v>
      </c>
      <c r="E26" s="60" t="s">
        <v>77</v>
      </c>
      <c r="F26" s="58" t="s">
        <v>77</v>
      </c>
      <c r="G26" s="58" t="s">
        <v>77</v>
      </c>
      <c r="H26" s="61" t="s">
        <v>77</v>
      </c>
      <c r="I26" s="61">
        <v>3478.2</v>
      </c>
      <c r="J26" s="59" t="s">
        <v>76</v>
      </c>
      <c r="K26" s="58" t="s">
        <v>77</v>
      </c>
      <c r="L26" s="60" t="s">
        <v>77</v>
      </c>
      <c r="M26" s="58" t="s">
        <v>77</v>
      </c>
      <c r="N26" s="58" t="s">
        <v>77</v>
      </c>
      <c r="O26" s="61" t="s">
        <v>77</v>
      </c>
      <c r="P26" s="62" t="s">
        <v>77</v>
      </c>
      <c r="Q26" s="64">
        <f>Q25</f>
        <v>3478.2</v>
      </c>
      <c r="R26" s="54" t="s">
        <v>77</v>
      </c>
      <c r="S26" s="54" t="s">
        <v>77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8" zoomScale="70" zoomScaleNormal="70" zoomScaleSheetLayoutView="70" workbookViewId="0">
      <selection activeCell="F25" sqref="F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Бороздиновская - ПС Кизляр (Л-55а) (Двухцепка с Л-55 оп.№1-8)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83</v>
      </c>
      <c r="B10" s="70"/>
      <c r="C10" s="70"/>
      <c r="D10" s="88" t="s">
        <v>84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22.5" customHeight="1" x14ac:dyDescent="0.25">
      <c r="A11" s="71" t="s">
        <v>85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3478.2</v>
      </c>
      <c r="D19" s="20">
        <f>т4!Q25</f>
        <v>3478.2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695.64</v>
      </c>
      <c r="D20" s="21">
        <f>D19*20%</f>
        <v>695.64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4173.84</v>
      </c>
      <c r="D21" s="21">
        <f>D19+D20</f>
        <v>4173.84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5112.0559938329488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5318.3322522485396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4173.84</v>
      </c>
      <c r="D24" s="90">
        <f>D21-D23</f>
        <v>4173.84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1779.2843260884742</v>
      </c>
      <c r="D25" s="90">
        <f>SUM(D26:D36)</f>
        <v>1782.8520000000001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1779.2843260884742</v>
      </c>
      <c r="D29" s="20">
        <f>VLOOKUP($D$10,'[1]Формат ИПР'!$D:$DG,72,0)*1000</f>
        <v>372.31915000000004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1410.5328500000001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8"/>
      <c r="D37" s="78"/>
      <c r="E37" s="79"/>
      <c r="F37" s="79"/>
      <c r="G37" s="79"/>
    </row>
    <row r="38" spans="1:16" ht="18" x14ac:dyDescent="0.25">
      <c r="A38" s="80" t="s">
        <v>37</v>
      </c>
      <c r="B38" s="80"/>
      <c r="C38" s="80"/>
      <c r="D38" s="80"/>
      <c r="E38" s="80"/>
      <c r="F38" s="80"/>
      <c r="G38" s="80"/>
    </row>
    <row r="39" spans="1:16" x14ac:dyDescent="0.25">
      <c r="A39" s="77" t="s">
        <v>38</v>
      </c>
      <c r="B39" s="77"/>
      <c r="C39" s="77"/>
      <c r="D39" s="77"/>
      <c r="E39" s="77"/>
      <c r="F39" s="77"/>
      <c r="G39" s="77"/>
    </row>
    <row r="40" spans="1:16" x14ac:dyDescent="0.25">
      <c r="A40" s="77" t="s">
        <v>39</v>
      </c>
      <c r="B40" s="77"/>
      <c r="C40" s="77"/>
      <c r="D40" s="77"/>
      <c r="E40" s="77"/>
      <c r="F40" s="77"/>
      <c r="G40" s="77"/>
      <c r="H40" s="25" t="s">
        <v>14</v>
      </c>
    </row>
    <row r="41" spans="1:16" x14ac:dyDescent="0.25">
      <c r="A41" s="77" t="s">
        <v>40</v>
      </c>
      <c r="B41" s="77"/>
      <c r="C41" s="77"/>
      <c r="D41" s="77"/>
      <c r="E41" s="77"/>
      <c r="F41" s="77"/>
      <c r="G41" s="7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7"/>
      <c r="B42" s="77"/>
      <c r="C42" s="77"/>
      <c r="D42" s="77"/>
      <c r="E42" s="77"/>
      <c r="F42" s="77"/>
      <c r="G42" s="7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  <mergeCell ref="A15:P15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2022-03-29T08:42:08Z</dcterms:modified>
</cp:coreProperties>
</file>